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FA15A719-7776-45C1-A66A-A4049E876806}" xr6:coauthVersionLast="36" xr6:coauthVersionMax="36" xr10:uidLastSave="{00000000-0000-0000-0000-000000000000}"/>
  <bookViews>
    <workbookView xWindow="32772" yWindow="32772" windowWidth="23040" windowHeight="8424"/>
  </bookViews>
  <sheets>
    <sheet name="DICIEMBRE" sheetId="3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H39" i="3" l="1"/>
  <c r="H37" i="3"/>
  <c r="G33" i="3"/>
  <c r="F33" i="3"/>
  <c r="H32" i="3"/>
  <c r="H29" i="3"/>
  <c r="H28" i="3"/>
  <c r="G24" i="3"/>
  <c r="H19" i="3"/>
  <c r="F15" i="3"/>
  <c r="F14" i="3" s="1"/>
  <c r="H17" i="3"/>
  <c r="H49" i="3"/>
  <c r="H48" i="3"/>
  <c r="H47" i="3"/>
  <c r="G46" i="3"/>
  <c r="G45" i="3" s="1"/>
  <c r="F46" i="3"/>
  <c r="F45" i="3" s="1"/>
  <c r="H44" i="3"/>
  <c r="G43" i="3"/>
  <c r="F43" i="3"/>
  <c r="H43" i="3" s="1"/>
  <c r="H41" i="3"/>
  <c r="H40" i="3"/>
  <c r="H35" i="3"/>
  <c r="H31" i="3"/>
  <c r="H25" i="3"/>
  <c r="F24" i="3"/>
  <c r="H21" i="3"/>
  <c r="H20" i="3"/>
  <c r="H16" i="3"/>
  <c r="H27" i="3" l="1"/>
  <c r="F42" i="3"/>
  <c r="F23" i="3" s="1"/>
  <c r="F13" i="3" s="1"/>
  <c r="F12" i="3" s="1"/>
  <c r="F51" i="3" s="1"/>
  <c r="H36" i="3"/>
  <c r="H33" i="3"/>
  <c r="H24" i="3"/>
  <c r="G42" i="3"/>
  <c r="H45" i="3"/>
  <c r="H34" i="3"/>
  <c r="G15" i="3"/>
  <c r="H30" i="3"/>
  <c r="H46" i="3"/>
  <c r="H18" i="3"/>
  <c r="H26" i="3"/>
  <c r="H22" i="3"/>
  <c r="H38" i="3"/>
  <c r="H42" i="3" l="1"/>
  <c r="G23" i="3"/>
  <c r="G14" i="3"/>
  <c r="H15" i="3"/>
  <c r="G13" i="3" l="1"/>
  <c r="H14" i="3"/>
  <c r="H23" i="3"/>
  <c r="G12" i="3" l="1"/>
  <c r="G51" i="3" s="1"/>
  <c r="I13" i="3"/>
  <c r="H13" i="3"/>
  <c r="I41" i="3" l="1"/>
  <c r="H12" i="3"/>
  <c r="I21" i="3"/>
  <c r="I49" i="3"/>
  <c r="I44" i="3"/>
  <c r="I40" i="3"/>
  <c r="I36" i="3"/>
  <c r="I32" i="3"/>
  <c r="I28" i="3"/>
  <c r="I20" i="3"/>
  <c r="I16" i="3"/>
  <c r="I12" i="3"/>
  <c r="I48" i="3"/>
  <c r="I25" i="3"/>
  <c r="I17" i="3"/>
  <c r="I29" i="3"/>
  <c r="I37" i="3"/>
  <c r="I33" i="3"/>
  <c r="I38" i="3"/>
  <c r="I27" i="3"/>
  <c r="I31" i="3"/>
  <c r="I35" i="3"/>
  <c r="I47" i="3"/>
  <c r="I39" i="3"/>
  <c r="I43" i="3"/>
  <c r="I24" i="3"/>
  <c r="I34" i="3"/>
  <c r="I22" i="3"/>
  <c r="I18" i="3"/>
  <c r="I19" i="3"/>
  <c r="I26" i="3"/>
  <c r="I30" i="3"/>
  <c r="I46" i="3"/>
  <c r="I45" i="3"/>
  <c r="I42" i="3"/>
  <c r="I15" i="3"/>
  <c r="I14" i="3"/>
  <c r="I23" i="3"/>
</calcChain>
</file>

<file path=xl/sharedStrings.xml><?xml version="1.0" encoding="utf-8"?>
<sst xmlns="http://schemas.openxmlformats.org/spreadsheetml/2006/main" count="81" uniqueCount="79">
  <si>
    <r>
      <rPr>
        <sz val="8"/>
        <color indexed="8"/>
        <rFont val="Soberana Sans"/>
      </rPr>
      <t>MEMORIA DE CÁLCULO EN CLASIFICACIÓN ECONÓMICA Y POR OBJETO DEL GASTO</t>
    </r>
  </si>
  <si>
    <r>
      <rPr>
        <sz val="8"/>
        <color indexed="8"/>
        <rFont val="Soberana Sans"/>
      </rPr>
      <t>(CIFRAS EN PESOS)</t>
    </r>
  </si>
  <si>
    <r>
      <rPr>
        <sz val="8"/>
        <color indexed="9"/>
        <rFont val="Soberana Sans"/>
      </rPr>
      <t>CLASIFICACIÓN ECONÓMICA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</si>
  <si>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</si>
  <si>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</si>
  <si>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VARIACIÓN % PAG/APROB</t>
    </r>
  </si>
  <si>
    <r>
      <rPr>
        <sz val="8"/>
        <color indexed="9"/>
        <rFont val="Soberana Sans"/>
      </rPr>
      <t>PARTICIPACIÓN % RESPECTO AL TOTAL DEL PAGADO</t>
    </r>
  </si>
  <si>
    <t>OBJETO DEL GASTO</t>
  </si>
  <si>
    <t>DENOMINACIÓN</t>
  </si>
  <si>
    <r>
      <rPr>
        <b/>
        <sz val="7"/>
        <color indexed="8"/>
        <rFont val="Soberana Sans"/>
      </rPr>
      <t>TOTAL</t>
    </r>
  </si>
  <si>
    <r>
      <rPr>
        <b/>
        <sz val="7"/>
        <color indexed="8"/>
        <rFont val="Soberana Sans"/>
      </rPr>
      <t>Gasto Corriente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</si>
  <si>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</si>
  <si>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1000</t>
    </r>
  </si>
  <si>
    <r>
      <rPr>
        <sz val="7"/>
        <color indexed="8"/>
        <rFont val="Soberana Sans"/>
      </rPr>
      <t>Servicios personales</t>
    </r>
  </si>
  <si>
    <r>
      <rPr>
        <sz val="7"/>
        <color indexed="8"/>
        <rFont val="Soberana Sans"/>
      </rPr>
      <t>1100</t>
    </r>
  </si>
  <si>
    <r>
      <rPr>
        <sz val="7"/>
        <color indexed="8"/>
        <rFont val="Soberana Sans"/>
      </rPr>
      <t>Remuneraciones al personal de carácter permanente</t>
    </r>
  </si>
  <si>
    <r>
      <rPr>
        <sz val="7"/>
        <color indexed="8"/>
        <rFont val="Soberana Sans"/>
      </rPr>
      <t>1200</t>
    </r>
  </si>
  <si>
    <r>
      <rPr>
        <sz val="7"/>
        <color indexed="8"/>
        <rFont val="Soberana Sans"/>
      </rPr>
      <t>Remuneraciones al personal de carácter transitorio</t>
    </r>
  </si>
  <si>
    <r>
      <rPr>
        <sz val="7"/>
        <color indexed="8"/>
        <rFont val="Soberana Sans"/>
      </rPr>
      <t>1300</t>
    </r>
  </si>
  <si>
    <r>
      <rPr>
        <sz val="7"/>
        <color indexed="8"/>
        <rFont val="Soberana Sans"/>
      </rPr>
      <t>Remuneraciones adicionales y especiales</t>
    </r>
  </si>
  <si>
    <r>
      <rPr>
        <sz val="7"/>
        <color indexed="8"/>
        <rFont val="Soberana Sans"/>
      </rPr>
      <t>1400</t>
    </r>
  </si>
  <si>
    <r>
      <rPr>
        <sz val="7"/>
        <color indexed="8"/>
        <rFont val="Soberana Sans"/>
      </rPr>
      <t>Seguridad social</t>
    </r>
  </si>
  <si>
    <r>
      <rPr>
        <sz val="7"/>
        <color indexed="8"/>
        <rFont val="Soberana Sans"/>
      </rPr>
      <t>1500</t>
    </r>
  </si>
  <si>
    <r>
      <rPr>
        <sz val="7"/>
        <color indexed="8"/>
        <rFont val="Soberana Sans"/>
      </rPr>
      <t>Otras prestaciones sociales y económicas</t>
    </r>
  </si>
  <si>
    <r>
      <rPr>
        <sz val="7"/>
        <color indexed="8"/>
        <rFont val="Soberana Sans"/>
      </rPr>
      <t>1600</t>
    </r>
  </si>
  <si>
    <r>
      <rPr>
        <sz val="7"/>
        <color indexed="8"/>
        <rFont val="Soberana Sans"/>
      </rPr>
      <t>Previsiones</t>
    </r>
  </si>
  <si>
    <r>
      <rPr>
        <sz val="7"/>
        <color indexed="8"/>
        <rFont val="Soberana Sans"/>
      </rPr>
      <t>1700</t>
    </r>
  </si>
  <si>
    <r>
      <rPr>
        <sz val="7"/>
        <color indexed="8"/>
        <rFont val="Soberana Sans"/>
      </rPr>
      <t>Pago de estímulos a servidores públicos</t>
    </r>
  </si>
  <si>
    <r>
      <rPr>
        <sz val="7"/>
        <color indexed="8"/>
        <rFont val="Soberana Sans"/>
      </rPr>
      <t>Gasto De Operación</t>
    </r>
  </si>
  <si>
    <r>
      <rPr>
        <sz val="7"/>
        <color indexed="8"/>
        <rFont val="Soberana Sans"/>
      </rPr>
      <t>2000</t>
    </r>
  </si>
  <si>
    <r>
      <rPr>
        <sz val="7"/>
        <color indexed="8"/>
        <rFont val="Soberana Sans"/>
      </rPr>
      <t>Materiales y suministros</t>
    </r>
  </si>
  <si>
    <r>
      <rPr>
        <sz val="7"/>
        <color indexed="8"/>
        <rFont val="Soberana Sans"/>
      </rPr>
      <t>2100</t>
    </r>
  </si>
  <si>
    <r>
      <rPr>
        <sz val="7"/>
        <color indexed="8"/>
        <rFont val="Soberana Sans"/>
      </rPr>
      <t>Materiales de administración, emisión de documentos y artículos oficiales</t>
    </r>
  </si>
  <si>
    <r>
      <rPr>
        <sz val="7"/>
        <color indexed="8"/>
        <rFont val="Soberana Sans"/>
      </rPr>
      <t>2200</t>
    </r>
  </si>
  <si>
    <r>
      <rPr>
        <sz val="7"/>
        <color indexed="8"/>
        <rFont val="Soberana Sans"/>
      </rPr>
      <t>Alimentos y utensilios</t>
    </r>
  </si>
  <si>
    <r>
      <rPr>
        <sz val="7"/>
        <color indexed="8"/>
        <rFont val="Soberana Sans"/>
      </rPr>
      <t>2300</t>
    </r>
  </si>
  <si>
    <r>
      <rPr>
        <sz val="7"/>
        <color indexed="8"/>
        <rFont val="Soberana Sans"/>
      </rPr>
      <t>Materias primas y materiales de producción y comercialización</t>
    </r>
  </si>
  <si>
    <r>
      <rPr>
        <sz val="7"/>
        <color indexed="8"/>
        <rFont val="Soberana Sans"/>
      </rPr>
      <t>2400</t>
    </r>
  </si>
  <si>
    <r>
      <rPr>
        <sz val="7"/>
        <color indexed="8"/>
        <rFont val="Soberana Sans"/>
      </rPr>
      <t>Materiales y artículos de construcción y de reparación</t>
    </r>
  </si>
  <si>
    <r>
      <rPr>
        <sz val="7"/>
        <color indexed="8"/>
        <rFont val="Soberana Sans"/>
      </rPr>
      <t>2500</t>
    </r>
  </si>
  <si>
    <r>
      <rPr>
        <sz val="7"/>
        <color indexed="8"/>
        <rFont val="Soberana Sans"/>
      </rPr>
      <t>Productos químicos, farmacéuticos y de laboratorio</t>
    </r>
  </si>
  <si>
    <r>
      <rPr>
        <sz val="7"/>
        <color indexed="8"/>
        <rFont val="Soberana Sans"/>
      </rPr>
      <t>2600</t>
    </r>
  </si>
  <si>
    <r>
      <rPr>
        <sz val="7"/>
        <color indexed="8"/>
        <rFont val="Soberana Sans"/>
      </rPr>
      <t>Combustibles, lubricantes y aditivos</t>
    </r>
  </si>
  <si>
    <r>
      <rPr>
        <sz val="7"/>
        <color indexed="8"/>
        <rFont val="Soberana Sans"/>
      </rPr>
      <t>2700</t>
    </r>
  </si>
  <si>
    <r>
      <rPr>
        <sz val="7"/>
        <color indexed="8"/>
        <rFont val="Soberana Sans"/>
      </rPr>
      <t>Vestuario, blancos, prendas de protección y artículos deportivos</t>
    </r>
  </si>
  <si>
    <r>
      <rPr>
        <sz val="7"/>
        <color indexed="8"/>
        <rFont val="Soberana Sans"/>
      </rPr>
      <t>2900</t>
    </r>
  </si>
  <si>
    <r>
      <rPr>
        <sz val="7"/>
        <color indexed="8"/>
        <rFont val="Soberana Sans"/>
      </rPr>
      <t>Herramientas, refacciones y accesorios menores</t>
    </r>
  </si>
  <si>
    <r>
      <rPr>
        <sz val="7"/>
        <color indexed="8"/>
        <rFont val="Soberana Sans"/>
      </rPr>
      <t>3000</t>
    </r>
  </si>
  <si>
    <r>
      <rPr>
        <sz val="7"/>
        <color indexed="8"/>
        <rFont val="Soberana Sans"/>
      </rPr>
      <t>Servicios generales</t>
    </r>
  </si>
  <si>
    <r>
      <rPr>
        <sz val="7"/>
        <color indexed="8"/>
        <rFont val="Soberana Sans"/>
      </rPr>
      <t>3100</t>
    </r>
  </si>
  <si>
    <r>
      <rPr>
        <sz val="7"/>
        <color indexed="8"/>
        <rFont val="Soberana Sans"/>
      </rPr>
      <t>Servicios básicos</t>
    </r>
  </si>
  <si>
    <r>
      <rPr>
        <sz val="7"/>
        <color indexed="8"/>
        <rFont val="Soberana Sans"/>
      </rPr>
      <t>3200</t>
    </r>
  </si>
  <si>
    <r>
      <rPr>
        <sz val="7"/>
        <color indexed="8"/>
        <rFont val="Soberana Sans"/>
      </rPr>
      <t>Servicios de arrendamiento</t>
    </r>
  </si>
  <si>
    <r>
      <rPr>
        <sz val="7"/>
        <color indexed="8"/>
        <rFont val="Soberana Sans"/>
      </rPr>
      <t>3300</t>
    </r>
  </si>
  <si>
    <r>
      <rPr>
        <sz val="7"/>
        <color indexed="8"/>
        <rFont val="Soberana Sans"/>
      </rPr>
      <t>Servicios profesionales, científicos, técnicos y otros servicios</t>
    </r>
  </si>
  <si>
    <r>
      <rPr>
        <sz val="7"/>
        <color indexed="8"/>
        <rFont val="Soberana Sans"/>
      </rPr>
      <t>3400</t>
    </r>
  </si>
  <si>
    <r>
      <rPr>
        <sz val="7"/>
        <color indexed="8"/>
        <rFont val="Soberana Sans"/>
      </rPr>
      <t>Servicios financieros, bancarios y comerciales</t>
    </r>
  </si>
  <si>
    <r>
      <rPr>
        <sz val="7"/>
        <color indexed="8"/>
        <rFont val="Soberana Sans"/>
      </rPr>
      <t>3500</t>
    </r>
  </si>
  <si>
    <r>
      <rPr>
        <sz val="7"/>
        <color indexed="8"/>
        <rFont val="Soberana Sans"/>
      </rPr>
      <t>Servicios de instalación, reparación, mantenimiento y conservación</t>
    </r>
  </si>
  <si>
    <r>
      <rPr>
        <sz val="7"/>
        <color indexed="8"/>
        <rFont val="Soberana Sans"/>
      </rPr>
      <t>3700</t>
    </r>
  </si>
  <si>
    <r>
      <rPr>
        <sz val="7"/>
        <color indexed="8"/>
        <rFont val="Soberana Sans"/>
      </rPr>
      <t>Servicios de traslado y viáticos</t>
    </r>
  </si>
  <si>
    <r>
      <rPr>
        <sz val="7"/>
        <color indexed="8"/>
        <rFont val="Soberana Sans"/>
      </rPr>
      <t>3800</t>
    </r>
  </si>
  <si>
    <r>
      <rPr>
        <sz val="7"/>
        <color indexed="8"/>
        <rFont val="Soberana Sans"/>
      </rPr>
      <t>Servicios oficiales</t>
    </r>
  </si>
  <si>
    <r>
      <rPr>
        <sz val="7"/>
        <color indexed="8"/>
        <rFont val="Soberana Sans"/>
      </rPr>
      <t>3900</t>
    </r>
  </si>
  <si>
    <r>
      <rPr>
        <sz val="7"/>
        <color indexed="8"/>
        <rFont val="Soberana Sans"/>
      </rPr>
      <t>Otros servicios generales</t>
    </r>
  </si>
  <si>
    <r>
      <rPr>
        <sz val="7"/>
        <color indexed="8"/>
        <rFont val="Soberana Sans"/>
      </rPr>
      <t>Subsidios</t>
    </r>
  </si>
  <si>
    <r>
      <rPr>
        <sz val="7"/>
        <color indexed="8"/>
        <rFont val="Soberana Sans"/>
      </rPr>
      <t>4000</t>
    </r>
  </si>
  <si>
    <r>
      <rPr>
        <sz val="7"/>
        <color indexed="8"/>
        <rFont val="Soberana Sans"/>
      </rPr>
      <t>Transferencias, asignaciones, subsidios y otras ayudas</t>
    </r>
  </si>
  <si>
    <r>
      <rPr>
        <sz val="7"/>
        <color indexed="8"/>
        <rFont val="Soberana Sans"/>
      </rPr>
      <t>4300</t>
    </r>
  </si>
  <si>
    <r>
      <rPr>
        <sz val="7"/>
        <color indexed="8"/>
        <rFont val="Soberana Sans"/>
      </rPr>
      <t>Subsidios y subvenciones</t>
    </r>
  </si>
  <si>
    <r>
      <rPr>
        <sz val="7"/>
        <color indexed="8"/>
        <rFont val="Soberana Sans"/>
      </rPr>
      <t>Otros De Corriente</t>
    </r>
  </si>
  <si>
    <r>
      <rPr>
        <sz val="7"/>
        <color indexed="8"/>
        <rFont val="Soberana Sans"/>
      </rPr>
      <t>4400</t>
    </r>
  </si>
  <si>
    <r>
      <rPr>
        <sz val="7"/>
        <color indexed="8"/>
        <rFont val="Soberana Sans"/>
      </rPr>
      <t>Ayudas sociales</t>
    </r>
  </si>
  <si>
    <r>
      <rPr>
        <b/>
        <sz val="7"/>
        <color indexed="8"/>
        <rFont val="Soberana Sans"/>
      </rPr>
      <t>Pensiones Y Jubilaciones</t>
    </r>
  </si>
  <si>
    <r>
      <rPr>
        <b/>
        <sz val="7"/>
        <color indexed="8"/>
        <rFont val="Soberana Sans"/>
      </rPr>
      <t>Gasto De Inversión</t>
    </r>
  </si>
  <si>
    <t>CUENTA PÚBLICA 2025</t>
  </si>
  <si>
    <t>38 - HUMANIDADES, CIENCIAS, TECNOLOGÍAS E INNOVACION</t>
  </si>
  <si>
    <t>9ZU - CENTRO DE INGENIERÍA Y DESARROLLO INDUSTRIAL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</si>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</sst>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2" formatCode="#,##0.0"/>
  </numFmts>
  <fonts count="8">
    <font>
      <sz val="10"/>
      <name val="Arial"/>
    </font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sz val="8"/>
      <color indexed="9"/>
      <name val="Soberana Sans"/>
    </font>
    <font>
      <sz val="7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172" fontId="6" fillId="2" borderId="5" xfId="0" applyNumberFormat="1" applyFont="1" applyFill="1" applyBorder="1" applyAlignment="1" applyProtection="1">
      <alignment horizontal="right" vertical="center" wrapText="1"/>
    </xf>
    <xf numFmtId="3" fontId="7" fillId="2" borderId="4" xfId="0" applyNumberFormat="1" applyFont="1" applyFill="1" applyBorder="1" applyAlignment="1" applyProtection="1">
      <alignment horizontal="right" vertical="center" wrapText="1"/>
    </xf>
    <xf numFmtId="172" fontId="7" fillId="2" borderId="5" xfId="0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171" fontId="2" fillId="2" borderId="0" xfId="1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5/DICIEMBRE/EJERCIDO%20DIC%202025%20(%20OCHO%20MILES%20)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5/MINISTRACIONES%202025%20Carm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 DICIEMBRE"/>
      <sheetName val="CONSOLIDADO DICIEMBRE"/>
      <sheetName val="SUOP01 A DICIEMBRE"/>
      <sheetName val="SUOP01 DICIEMBRE"/>
      <sheetName val="PROP04 A DICIEMBRE"/>
      <sheetName val="PROP04 DICIEMBRE"/>
      <sheetName val="FDOS05 A DICIEMBRE"/>
      <sheetName val="FDOS05 DICIEMBRE"/>
      <sheetName val="FDOM05 A DICIEMBRE"/>
      <sheetName val="FDOM05 DICIEMBRE"/>
      <sheetName val="CONV05 A DICIEMBRE"/>
      <sheetName val="CONV05 DICIEMBRE"/>
      <sheetName val="CONI05 A DICIEMBRE"/>
      <sheetName val="CONI05 DICIEMBRE"/>
      <sheetName val="CONV03 A DICIEMBRE"/>
      <sheetName val="CONV03 DICIEMBRE"/>
    </sheetNames>
    <sheetDataSet>
      <sheetData sheetId="0">
        <row r="102">
          <cell r="U102">
            <v>430898274.32999998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DESI Subsidio"/>
      <sheetName val="Subsidio (Detalle)"/>
      <sheetName val="RESPAR1"/>
      <sheetName val="RESPAR1."/>
      <sheetName val="Sheet1"/>
      <sheetName val="Resumen"/>
      <sheetName val="Ing. Propios (Detalle)"/>
      <sheetName val="RESPAR4"/>
      <sheetName val="SEGUIMIENTO 2022 R1"/>
      <sheetName val="SEGUIMIENTO AGOSTO 2019 R1"/>
      <sheetName val="ORIGINAL2"/>
      <sheetName val="SEGUIMIENTO AGTO2 2019 R1"/>
      <sheetName val="SEGUIMIENTO AGTO3 2019 R1"/>
      <sheetName val="ANALISIS ADECUACION I R1 2019"/>
      <sheetName val="MINIST. 2025 (REGISTRO)"/>
    </sheetNames>
    <sheetDataSet>
      <sheetData sheetId="0"/>
      <sheetData sheetId="1"/>
      <sheetData sheetId="2">
        <row r="1077">
          <cell r="P1077">
            <v>25297787.199999999</v>
          </cell>
          <cell r="Q1077">
            <v>27206485.140000001</v>
          </cell>
          <cell r="R1077">
            <v>32330962.030000001</v>
          </cell>
          <cell r="S1077">
            <v>32431426.080000002</v>
          </cell>
          <cell r="T1077">
            <v>28706047</v>
          </cell>
          <cell r="U1077">
            <v>28352924.599999998</v>
          </cell>
          <cell r="V1077">
            <v>19609817.120000001</v>
          </cell>
          <cell r="W1077">
            <v>33284381.700000003</v>
          </cell>
          <cell r="X1077">
            <v>53386259.049999997</v>
          </cell>
          <cell r="Y1077">
            <v>6496436.1299999952</v>
          </cell>
          <cell r="Z1077">
            <v>21121942.91</v>
          </cell>
          <cell r="AA1077">
            <v>30317746.949999996</v>
          </cell>
        </row>
      </sheetData>
      <sheetData sheetId="3"/>
      <sheetData sheetId="4"/>
      <sheetData sheetId="5"/>
      <sheetData sheetId="6">
        <row r="570">
          <cell r="P570">
            <v>9773167</v>
          </cell>
          <cell r="Q570">
            <v>13059643</v>
          </cell>
          <cell r="R570">
            <v>14691619</v>
          </cell>
          <cell r="S570">
            <v>11678278</v>
          </cell>
          <cell r="T570">
            <v>13761021</v>
          </cell>
          <cell r="U570">
            <v>13454474</v>
          </cell>
          <cell r="V570">
            <v>18818407</v>
          </cell>
          <cell r="W570">
            <v>25838641</v>
          </cell>
          <cell r="X570">
            <v>26173512</v>
          </cell>
          <cell r="Y570">
            <v>94799729</v>
          </cell>
          <cell r="Z570">
            <v>83366329</v>
          </cell>
          <cell r="AA570">
            <v>102683339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/>
  </sheetViews>
  <sheetFormatPr defaultRowHeight="13.2"/>
  <cols>
    <col min="1" max="1" width="4.21875" customWidth="1"/>
    <col min="2" max="2" width="1.6640625" customWidth="1"/>
    <col min="3" max="4" width="4.21875" customWidth="1"/>
    <col min="5" max="5" width="51.5546875" customWidth="1"/>
    <col min="6" max="9" width="16" customWidth="1"/>
    <col min="10" max="10" width="4.21875" customWidth="1"/>
  </cols>
  <sheetData>
    <row r="1" spans="1:10" ht="34.950000000000003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A2" s="1"/>
      <c r="B2" s="23" t="s">
        <v>75</v>
      </c>
      <c r="C2" s="23"/>
      <c r="D2" s="23"/>
      <c r="E2" s="23"/>
      <c r="F2" s="23"/>
      <c r="G2" s="23"/>
      <c r="H2" s="23"/>
      <c r="I2" s="23"/>
      <c r="J2" s="1"/>
    </row>
    <row r="3" spans="1:10" ht="12" customHeight="1">
      <c r="A3" s="1"/>
      <c r="B3" s="23" t="s">
        <v>76</v>
      </c>
      <c r="C3" s="23"/>
      <c r="D3" s="23"/>
      <c r="E3" s="23"/>
      <c r="F3" s="23"/>
      <c r="G3" s="23"/>
      <c r="H3" s="23"/>
      <c r="I3" s="23"/>
      <c r="J3" s="1"/>
    </row>
    <row r="4" spans="1:10" ht="12" customHeight="1">
      <c r="A4" s="1"/>
      <c r="B4" s="23" t="s">
        <v>77</v>
      </c>
      <c r="C4" s="23"/>
      <c r="D4" s="23"/>
      <c r="E4" s="23"/>
      <c r="F4" s="23"/>
      <c r="G4" s="23"/>
      <c r="H4" s="23"/>
      <c r="I4" s="23"/>
      <c r="J4" s="1"/>
    </row>
    <row r="5" spans="1:10" ht="12" customHeight="1">
      <c r="A5" s="1"/>
      <c r="B5" s="23" t="s">
        <v>0</v>
      </c>
      <c r="C5" s="23"/>
      <c r="D5" s="23"/>
      <c r="E5" s="23"/>
      <c r="F5" s="23"/>
      <c r="G5" s="23"/>
      <c r="H5" s="23"/>
      <c r="I5" s="23"/>
      <c r="J5" s="1"/>
    </row>
    <row r="6" spans="1:10" ht="12" customHeight="1">
      <c r="A6" s="1"/>
      <c r="B6" s="23" t="s">
        <v>78</v>
      </c>
      <c r="C6" s="23"/>
      <c r="D6" s="23"/>
      <c r="E6" s="23"/>
      <c r="F6" s="23"/>
      <c r="G6" s="23"/>
      <c r="H6" s="23"/>
      <c r="I6" s="23"/>
      <c r="J6" s="1"/>
    </row>
    <row r="7" spans="1:10" ht="12" customHeight="1">
      <c r="A7" s="1"/>
      <c r="B7" s="23" t="s">
        <v>1</v>
      </c>
      <c r="C7" s="23"/>
      <c r="D7" s="23"/>
      <c r="E7" s="23"/>
      <c r="F7" s="23"/>
      <c r="G7" s="23"/>
      <c r="H7" s="23"/>
      <c r="I7" s="23"/>
      <c r="J7" s="1"/>
    </row>
    <row r="8" spans="1:10" ht="1.95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9.95" customHeight="1">
      <c r="A9" s="1"/>
      <c r="B9" s="19" t="s">
        <v>2</v>
      </c>
      <c r="C9" s="19"/>
      <c r="D9" s="19"/>
      <c r="E9" s="19"/>
      <c r="F9" s="20" t="s">
        <v>3</v>
      </c>
      <c r="G9" s="21" t="s">
        <v>4</v>
      </c>
      <c r="H9" s="21" t="s">
        <v>5</v>
      </c>
      <c r="I9" s="21" t="s">
        <v>6</v>
      </c>
      <c r="J9" s="1"/>
    </row>
    <row r="10" spans="1:10" ht="15" customHeight="1">
      <c r="A10" s="1"/>
      <c r="B10" s="2"/>
      <c r="C10" s="3"/>
      <c r="D10" s="22" t="s">
        <v>7</v>
      </c>
      <c r="E10" s="22"/>
      <c r="F10" s="20"/>
      <c r="G10" s="21"/>
      <c r="H10" s="21"/>
      <c r="I10" s="21"/>
      <c r="J10" s="1"/>
    </row>
    <row r="11" spans="1:10" ht="15" customHeight="1">
      <c r="A11" s="1"/>
      <c r="B11" s="4"/>
      <c r="C11" s="5"/>
      <c r="D11" s="5"/>
      <c r="E11" s="6" t="s">
        <v>8</v>
      </c>
      <c r="F11" s="20"/>
      <c r="G11" s="21"/>
      <c r="H11" s="21"/>
      <c r="I11" s="21"/>
      <c r="J11" s="1"/>
    </row>
    <row r="12" spans="1:10" ht="22.05" customHeight="1">
      <c r="A12" s="1"/>
      <c r="B12" s="15" t="s">
        <v>9</v>
      </c>
      <c r="C12" s="15"/>
      <c r="D12" s="15"/>
      <c r="E12" s="15"/>
      <c r="F12" s="7">
        <f>F13+F48+F49</f>
        <v>773220670</v>
      </c>
      <c r="G12" s="7">
        <f>G13+G48+G49</f>
        <v>446185141.54000002</v>
      </c>
      <c r="H12" s="8">
        <f>(G12/F12)*100</f>
        <v>57.704761247523294</v>
      </c>
      <c r="I12" s="8">
        <f>(G12/$G$12)*100</f>
        <v>100</v>
      </c>
      <c r="J12" s="1"/>
    </row>
    <row r="13" spans="1:10" ht="22.05" customHeight="1">
      <c r="A13" s="1"/>
      <c r="B13" s="15" t="s">
        <v>10</v>
      </c>
      <c r="C13" s="15"/>
      <c r="D13" s="15"/>
      <c r="E13" s="15"/>
      <c r="F13" s="7">
        <f>F14+F23</f>
        <v>773220670</v>
      </c>
      <c r="G13" s="7">
        <f>G14+G23</f>
        <v>446185141.54000002</v>
      </c>
      <c r="H13" s="8">
        <f t="shared" ref="H13:H49" si="0">(G13/F13)*100</f>
        <v>57.704761247523294</v>
      </c>
      <c r="I13" s="8">
        <f>(G13/$G$12)*100</f>
        <v>100</v>
      </c>
      <c r="J13" s="1"/>
    </row>
    <row r="14" spans="1:10" ht="16.95" customHeight="1">
      <c r="A14" s="1"/>
      <c r="B14" s="18" t="s">
        <v>11</v>
      </c>
      <c r="C14" s="18"/>
      <c r="D14" s="18"/>
      <c r="E14" s="18"/>
      <c r="F14" s="9">
        <f>F15</f>
        <v>304191155.92000002</v>
      </c>
      <c r="G14" s="9">
        <f>G15</f>
        <v>298243407.86000001</v>
      </c>
      <c r="H14" s="10">
        <f t="shared" si="0"/>
        <v>98.044733403898093</v>
      </c>
      <c r="I14" s="10">
        <f t="shared" ref="I14:I49" si="1">(G14/$G$12)*100</f>
        <v>66.842971693458509</v>
      </c>
      <c r="J14" s="1"/>
    </row>
    <row r="15" spans="1:10" ht="16.95" customHeight="1">
      <c r="A15" s="1"/>
      <c r="B15" s="11"/>
      <c r="C15" s="12" t="s">
        <v>12</v>
      </c>
      <c r="D15" s="17" t="s">
        <v>13</v>
      </c>
      <c r="E15" s="17"/>
      <c r="F15" s="9">
        <f>SUM(F16:F22)</f>
        <v>304191155.92000002</v>
      </c>
      <c r="G15" s="9">
        <f>SUM(G16:G22)</f>
        <v>298243407.86000001</v>
      </c>
      <c r="H15" s="10">
        <f t="shared" si="0"/>
        <v>98.044733403898093</v>
      </c>
      <c r="I15" s="10">
        <f t="shared" si="1"/>
        <v>66.842971693458509</v>
      </c>
      <c r="J15" s="1"/>
    </row>
    <row r="16" spans="1:10" ht="16.95" customHeight="1">
      <c r="A16" s="1"/>
      <c r="B16" s="11"/>
      <c r="C16" s="1"/>
      <c r="D16" s="12" t="s">
        <v>14</v>
      </c>
      <c r="E16" s="13" t="s">
        <v>15</v>
      </c>
      <c r="F16" s="9">
        <v>91712685</v>
      </c>
      <c r="G16" s="9">
        <v>114281271.52</v>
      </c>
      <c r="H16" s="10">
        <f t="shared" si="0"/>
        <v>124.60792257908489</v>
      </c>
      <c r="I16" s="10">
        <f t="shared" si="1"/>
        <v>25.612971136950062</v>
      </c>
      <c r="J16" s="1"/>
    </row>
    <row r="17" spans="1:10" ht="16.95" customHeight="1">
      <c r="A17" s="1"/>
      <c r="B17" s="11"/>
      <c r="C17" s="1"/>
      <c r="D17" s="12" t="s">
        <v>16</v>
      </c>
      <c r="E17" s="13" t="s">
        <v>17</v>
      </c>
      <c r="F17" s="9">
        <v>101539794.92</v>
      </c>
      <c r="G17" s="9">
        <v>61139625.979999997</v>
      </c>
      <c r="H17" s="10">
        <f t="shared" si="0"/>
        <v>60.212477313126321</v>
      </c>
      <c r="I17" s="10">
        <f t="shared" si="1"/>
        <v>13.702748094429518</v>
      </c>
      <c r="J17" s="1"/>
    </row>
    <row r="18" spans="1:10" ht="16.95" customHeight="1">
      <c r="A18" s="1"/>
      <c r="B18" s="11"/>
      <c r="C18" s="1"/>
      <c r="D18" s="12" t="s">
        <v>18</v>
      </c>
      <c r="E18" s="13" t="s">
        <v>19</v>
      </c>
      <c r="F18" s="9">
        <v>48886378</v>
      </c>
      <c r="G18" s="9">
        <v>54538618.200000003</v>
      </c>
      <c r="H18" s="10">
        <f t="shared" si="0"/>
        <v>111.56199422260329</v>
      </c>
      <c r="I18" s="10">
        <f t="shared" si="1"/>
        <v>12.223315642417168</v>
      </c>
      <c r="J18" s="1"/>
    </row>
    <row r="19" spans="1:10" ht="16.95" customHeight="1">
      <c r="A19" s="1"/>
      <c r="B19" s="11"/>
      <c r="C19" s="1"/>
      <c r="D19" s="12" t="s">
        <v>20</v>
      </c>
      <c r="E19" s="13" t="s">
        <v>21</v>
      </c>
      <c r="F19" s="9">
        <v>27288349</v>
      </c>
      <c r="G19" s="9">
        <v>26007070.630000003</v>
      </c>
      <c r="H19" s="10">
        <f t="shared" si="0"/>
        <v>95.30466878007168</v>
      </c>
      <c r="I19" s="10">
        <f t="shared" si="1"/>
        <v>5.8287621457400096</v>
      </c>
      <c r="J19" s="1"/>
    </row>
    <row r="20" spans="1:10" ht="16.95" customHeight="1">
      <c r="A20" s="1"/>
      <c r="B20" s="11"/>
      <c r="C20" s="1"/>
      <c r="D20" s="12" t="s">
        <v>22</v>
      </c>
      <c r="E20" s="13" t="s">
        <v>23</v>
      </c>
      <c r="F20" s="9">
        <v>16798398</v>
      </c>
      <c r="G20" s="9">
        <v>23713351.18</v>
      </c>
      <c r="H20" s="10">
        <f t="shared" si="0"/>
        <v>141.1643609110821</v>
      </c>
      <c r="I20" s="10">
        <f t="shared" si="1"/>
        <v>5.3146886734403109</v>
      </c>
      <c r="J20" s="1"/>
    </row>
    <row r="21" spans="1:10" ht="16.95" customHeight="1">
      <c r="A21" s="1"/>
      <c r="B21" s="11"/>
      <c r="C21" s="1"/>
      <c r="D21" s="12" t="s">
        <v>24</v>
      </c>
      <c r="E21" s="13" t="s">
        <v>25</v>
      </c>
      <c r="F21" s="9">
        <v>0</v>
      </c>
      <c r="G21" s="9">
        <v>0</v>
      </c>
      <c r="H21" s="10" t="e">
        <f t="shared" si="0"/>
        <v>#DIV/0!</v>
      </c>
      <c r="I21" s="10">
        <f t="shared" si="1"/>
        <v>0</v>
      </c>
      <c r="J21" s="1"/>
    </row>
    <row r="22" spans="1:10" ht="16.95" customHeight="1">
      <c r="A22" s="1"/>
      <c r="B22" s="11"/>
      <c r="C22" s="1"/>
      <c r="D22" s="12" t="s">
        <v>26</v>
      </c>
      <c r="E22" s="13" t="s">
        <v>27</v>
      </c>
      <c r="F22" s="9">
        <v>17965551</v>
      </c>
      <c r="G22" s="9">
        <v>18563470.350000001</v>
      </c>
      <c r="H22" s="10">
        <f t="shared" si="0"/>
        <v>103.32814367897763</v>
      </c>
      <c r="I22" s="10">
        <f t="shared" si="1"/>
        <v>4.1604860004814403</v>
      </c>
      <c r="J22" s="1"/>
    </row>
    <row r="23" spans="1:10" ht="16.95" customHeight="1">
      <c r="A23" s="1"/>
      <c r="B23" s="18" t="s">
        <v>28</v>
      </c>
      <c r="C23" s="18"/>
      <c r="D23" s="18"/>
      <c r="E23" s="18"/>
      <c r="F23" s="9">
        <f>F24+F33+F42</f>
        <v>469029514.07999998</v>
      </c>
      <c r="G23" s="9">
        <f>G24+G33+G42</f>
        <v>147941733.68000001</v>
      </c>
      <c r="H23" s="10">
        <f t="shared" si="0"/>
        <v>31.54209473793718</v>
      </c>
      <c r="I23" s="10">
        <f t="shared" si="1"/>
        <v>33.157028306541484</v>
      </c>
      <c r="J23" s="1"/>
    </row>
    <row r="24" spans="1:10" ht="16.95" customHeight="1">
      <c r="A24" s="1"/>
      <c r="B24" s="11"/>
      <c r="C24" s="12" t="s">
        <v>29</v>
      </c>
      <c r="D24" s="17" t="s">
        <v>30</v>
      </c>
      <c r="E24" s="17"/>
      <c r="F24" s="9">
        <f>SUM(F25:F32)</f>
        <v>140196429</v>
      </c>
      <c r="G24" s="9">
        <f>SUM(G25:G32)</f>
        <v>24110981.630000003</v>
      </c>
      <c r="H24" s="10">
        <f t="shared" si="0"/>
        <v>17.197999836358175</v>
      </c>
      <c r="I24" s="10">
        <f t="shared" si="1"/>
        <v>5.4038064886655306</v>
      </c>
      <c r="J24" s="1"/>
    </row>
    <row r="25" spans="1:10" ht="16.95" customHeight="1">
      <c r="A25" s="1"/>
      <c r="B25" s="11"/>
      <c r="C25" s="1"/>
      <c r="D25" s="12" t="s">
        <v>31</v>
      </c>
      <c r="E25" s="13" t="s">
        <v>32</v>
      </c>
      <c r="F25" s="9">
        <v>9285862</v>
      </c>
      <c r="G25" s="9">
        <v>5484795.6999999993</v>
      </c>
      <c r="H25" s="10">
        <f t="shared" si="0"/>
        <v>59.066091010182994</v>
      </c>
      <c r="I25" s="10">
        <f t="shared" si="1"/>
        <v>1.2292645337918078</v>
      </c>
      <c r="J25" s="1"/>
    </row>
    <row r="26" spans="1:10" ht="16.95" customHeight="1">
      <c r="A26" s="1"/>
      <c r="B26" s="11"/>
      <c r="C26" s="1"/>
      <c r="D26" s="12" t="s">
        <v>33</v>
      </c>
      <c r="E26" s="13" t="s">
        <v>34</v>
      </c>
      <c r="F26" s="9">
        <v>3272895</v>
      </c>
      <c r="G26" s="9">
        <v>4648645.78</v>
      </c>
      <c r="H26" s="10">
        <f t="shared" si="0"/>
        <v>142.03467511178943</v>
      </c>
      <c r="I26" s="10">
        <f t="shared" si="1"/>
        <v>1.0418647658134206</v>
      </c>
      <c r="J26" s="1"/>
    </row>
    <row r="27" spans="1:10" ht="16.95" customHeight="1">
      <c r="A27" s="1"/>
      <c r="B27" s="11"/>
      <c r="C27" s="1"/>
      <c r="D27" s="12" t="s">
        <v>35</v>
      </c>
      <c r="E27" s="13" t="s">
        <v>36</v>
      </c>
      <c r="F27" s="9">
        <v>3070900</v>
      </c>
      <c r="G27" s="9">
        <v>226804.72000000003</v>
      </c>
      <c r="H27" s="10">
        <f t="shared" si="0"/>
        <v>7.3856107330098677</v>
      </c>
      <c r="I27" s="10">
        <f t="shared" si="1"/>
        <v>5.0831975089351382E-2</v>
      </c>
      <c r="J27" s="1"/>
    </row>
    <row r="28" spans="1:10" ht="16.95" customHeight="1">
      <c r="A28" s="1"/>
      <c r="B28" s="11"/>
      <c r="C28" s="1"/>
      <c r="D28" s="12" t="s">
        <v>37</v>
      </c>
      <c r="E28" s="13" t="s">
        <v>38</v>
      </c>
      <c r="F28" s="9">
        <v>56184823</v>
      </c>
      <c r="G28" s="9">
        <v>3647263.0300000003</v>
      </c>
      <c r="H28" s="10">
        <f t="shared" si="0"/>
        <v>6.4915449319827889</v>
      </c>
      <c r="I28" s="10">
        <f t="shared" si="1"/>
        <v>0.81743265080758565</v>
      </c>
      <c r="J28" s="1"/>
    </row>
    <row r="29" spans="1:10" ht="16.95" customHeight="1">
      <c r="A29" s="1"/>
      <c r="B29" s="11"/>
      <c r="C29" s="1"/>
      <c r="D29" s="12" t="s">
        <v>39</v>
      </c>
      <c r="E29" s="13" t="s">
        <v>40</v>
      </c>
      <c r="F29" s="9">
        <v>21196500</v>
      </c>
      <c r="G29" s="9">
        <v>1972976.0699999998</v>
      </c>
      <c r="H29" s="10">
        <f t="shared" si="0"/>
        <v>9.308027598896043</v>
      </c>
      <c r="I29" s="10">
        <f t="shared" si="1"/>
        <v>0.44218775712483571</v>
      </c>
      <c r="J29" s="1"/>
    </row>
    <row r="30" spans="1:10" ht="16.95" customHeight="1">
      <c r="A30" s="1"/>
      <c r="B30" s="11"/>
      <c r="C30" s="1"/>
      <c r="D30" s="12" t="s">
        <v>41</v>
      </c>
      <c r="E30" s="13" t="s">
        <v>42</v>
      </c>
      <c r="F30" s="9">
        <v>4265723</v>
      </c>
      <c r="G30" s="9">
        <v>4746292.2299999995</v>
      </c>
      <c r="H30" s="10">
        <f t="shared" si="0"/>
        <v>111.26583301353602</v>
      </c>
      <c r="I30" s="10">
        <f t="shared" si="1"/>
        <v>1.0637495039880209</v>
      </c>
      <c r="J30" s="1"/>
    </row>
    <row r="31" spans="1:10" ht="16.95" customHeight="1">
      <c r="A31" s="1"/>
      <c r="B31" s="11"/>
      <c r="C31" s="1"/>
      <c r="D31" s="12" t="s">
        <v>43</v>
      </c>
      <c r="E31" s="13" t="s">
        <v>44</v>
      </c>
      <c r="F31" s="9">
        <v>966399</v>
      </c>
      <c r="G31" s="9">
        <v>737124.57000000007</v>
      </c>
      <c r="H31" s="10">
        <f t="shared" si="0"/>
        <v>76.275386253503996</v>
      </c>
      <c r="I31" s="10">
        <f t="shared" si="1"/>
        <v>0.16520598768839048</v>
      </c>
      <c r="J31" s="1"/>
    </row>
    <row r="32" spans="1:10" ht="16.95" customHeight="1">
      <c r="A32" s="1"/>
      <c r="B32" s="11"/>
      <c r="C32" s="1"/>
      <c r="D32" s="12" t="s">
        <v>45</v>
      </c>
      <c r="E32" s="13" t="s">
        <v>46</v>
      </c>
      <c r="F32" s="9">
        <v>41953327</v>
      </c>
      <c r="G32" s="9">
        <v>2647079.5299999998</v>
      </c>
      <c r="H32" s="10">
        <f t="shared" si="0"/>
        <v>6.3095819075326256</v>
      </c>
      <c r="I32" s="10">
        <f t="shared" si="1"/>
        <v>0.59326931436211705</v>
      </c>
      <c r="J32" s="1"/>
    </row>
    <row r="33" spans="1:10" ht="16.95" customHeight="1">
      <c r="A33" s="1"/>
      <c r="B33" s="11"/>
      <c r="C33" s="12" t="s">
        <v>47</v>
      </c>
      <c r="D33" s="17" t="s">
        <v>48</v>
      </c>
      <c r="E33" s="17"/>
      <c r="F33" s="9">
        <f>SUM(F34:F41)</f>
        <v>325316650.07999998</v>
      </c>
      <c r="G33" s="9">
        <f>SUM(G34:G41)</f>
        <v>122239775.43999998</v>
      </c>
      <c r="H33" s="10">
        <f t="shared" si="0"/>
        <v>37.575628363915428</v>
      </c>
      <c r="I33" s="10">
        <f t="shared" si="1"/>
        <v>27.396648623952736</v>
      </c>
      <c r="J33" s="1"/>
    </row>
    <row r="34" spans="1:10" ht="16.95" customHeight="1">
      <c r="A34" s="1"/>
      <c r="B34" s="11"/>
      <c r="C34" s="1"/>
      <c r="D34" s="12" t="s">
        <v>49</v>
      </c>
      <c r="E34" s="13" t="s">
        <v>50</v>
      </c>
      <c r="F34" s="9">
        <v>14755816</v>
      </c>
      <c r="G34" s="9">
        <v>36752997.399999999</v>
      </c>
      <c r="H34" s="10">
        <f t="shared" si="0"/>
        <v>249.07465232691973</v>
      </c>
      <c r="I34" s="10">
        <f t="shared" si="1"/>
        <v>8.2371630021447348</v>
      </c>
      <c r="J34" s="1"/>
    </row>
    <row r="35" spans="1:10" ht="16.95" customHeight="1">
      <c r="A35" s="1"/>
      <c r="B35" s="11"/>
      <c r="C35" s="1"/>
      <c r="D35" s="12" t="s">
        <v>51</v>
      </c>
      <c r="E35" s="13" t="s">
        <v>52</v>
      </c>
      <c r="F35" s="9">
        <v>57708022</v>
      </c>
      <c r="G35" s="9">
        <v>8502041.9000000004</v>
      </c>
      <c r="H35" s="10">
        <f t="shared" si="0"/>
        <v>14.732859670705748</v>
      </c>
      <c r="I35" s="10">
        <f t="shared" si="1"/>
        <v>1.9054964203100433</v>
      </c>
      <c r="J35" s="1"/>
    </row>
    <row r="36" spans="1:10" ht="16.95" customHeight="1">
      <c r="A36" s="1"/>
      <c r="B36" s="11"/>
      <c r="C36" s="1"/>
      <c r="D36" s="12" t="s">
        <v>53</v>
      </c>
      <c r="E36" s="13" t="s">
        <v>54</v>
      </c>
      <c r="F36" s="9">
        <v>212014965.07999998</v>
      </c>
      <c r="G36" s="9">
        <v>15508359.629999999</v>
      </c>
      <c r="H36" s="10">
        <f t="shared" si="0"/>
        <v>7.3147476283800072</v>
      </c>
      <c r="I36" s="10">
        <f t="shared" si="1"/>
        <v>3.4757678340594609</v>
      </c>
      <c r="J36" s="1"/>
    </row>
    <row r="37" spans="1:10" ht="16.95" customHeight="1">
      <c r="A37" s="1"/>
      <c r="B37" s="11"/>
      <c r="C37" s="1"/>
      <c r="D37" s="12" t="s">
        <v>55</v>
      </c>
      <c r="E37" s="13" t="s">
        <v>56</v>
      </c>
      <c r="F37" s="9">
        <v>3921341</v>
      </c>
      <c r="G37" s="9">
        <v>31775957.390000001</v>
      </c>
      <c r="H37" s="10">
        <f t="shared" si="0"/>
        <v>810.33394927908591</v>
      </c>
      <c r="I37" s="10">
        <f t="shared" si="1"/>
        <v>7.1216977957459209</v>
      </c>
      <c r="J37" s="1"/>
    </row>
    <row r="38" spans="1:10" ht="16.95" customHeight="1">
      <c r="A38" s="1"/>
      <c r="B38" s="11"/>
      <c r="C38" s="1"/>
      <c r="D38" s="12" t="s">
        <v>57</v>
      </c>
      <c r="E38" s="13" t="s">
        <v>58</v>
      </c>
      <c r="F38" s="9">
        <v>23294988</v>
      </c>
      <c r="G38" s="9">
        <v>13739681.280000001</v>
      </c>
      <c r="H38" s="10">
        <f t="shared" si="0"/>
        <v>58.981276487457315</v>
      </c>
      <c r="I38" s="10">
        <f t="shared" si="1"/>
        <v>3.0793677334430587</v>
      </c>
      <c r="J38" s="1"/>
    </row>
    <row r="39" spans="1:10" ht="16.95" customHeight="1">
      <c r="A39" s="1"/>
      <c r="B39" s="11"/>
      <c r="C39" s="1"/>
      <c r="D39" s="12" t="s">
        <v>59</v>
      </c>
      <c r="E39" s="13" t="s">
        <v>60</v>
      </c>
      <c r="F39" s="9">
        <v>5256770</v>
      </c>
      <c r="G39" s="9">
        <v>12017512.789999999</v>
      </c>
      <c r="H39" s="10">
        <f t="shared" si="0"/>
        <v>228.6102072185011</v>
      </c>
      <c r="I39" s="10">
        <f t="shared" si="1"/>
        <v>2.6933915254375727</v>
      </c>
      <c r="J39" s="1"/>
    </row>
    <row r="40" spans="1:10" ht="16.95" customHeight="1">
      <c r="A40" s="1"/>
      <c r="B40" s="11"/>
      <c r="C40" s="1"/>
      <c r="D40" s="12" t="s">
        <v>61</v>
      </c>
      <c r="E40" s="13" t="s">
        <v>62</v>
      </c>
      <c r="F40" s="9">
        <v>344500</v>
      </c>
      <c r="G40" s="9">
        <v>378235.23</v>
      </c>
      <c r="H40" s="10">
        <f t="shared" si="0"/>
        <v>109.79251959361393</v>
      </c>
      <c r="I40" s="10">
        <f t="shared" si="1"/>
        <v>8.4770915654996462E-2</v>
      </c>
      <c r="J40" s="1"/>
    </row>
    <row r="41" spans="1:10" ht="16.95" customHeight="1">
      <c r="A41" s="1"/>
      <c r="B41" s="11"/>
      <c r="C41" s="1"/>
      <c r="D41" s="12" t="s">
        <v>63</v>
      </c>
      <c r="E41" s="13" t="s">
        <v>64</v>
      </c>
      <c r="F41" s="9">
        <v>8020248</v>
      </c>
      <c r="G41" s="9">
        <v>3564989.82</v>
      </c>
      <c r="H41" s="10">
        <f t="shared" si="0"/>
        <v>44.449870128704248</v>
      </c>
      <c r="I41" s="10">
        <f t="shared" si="1"/>
        <v>0.79899339715695183</v>
      </c>
      <c r="J41" s="1"/>
    </row>
    <row r="42" spans="1:10" ht="16.95" customHeight="1">
      <c r="A42" s="1"/>
      <c r="B42" s="18" t="s">
        <v>65</v>
      </c>
      <c r="C42" s="18"/>
      <c r="D42" s="18"/>
      <c r="E42" s="18"/>
      <c r="F42" s="9">
        <f>F43+F45</f>
        <v>3516435</v>
      </c>
      <c r="G42" s="9">
        <f>G43+G45</f>
        <v>1590976.6099999999</v>
      </c>
      <c r="H42" s="10">
        <f t="shared" si="0"/>
        <v>45.24402157298514</v>
      </c>
      <c r="I42" s="10">
        <f t="shared" si="1"/>
        <v>0.35657319392321596</v>
      </c>
      <c r="J42" s="1"/>
    </row>
    <row r="43" spans="1:10" ht="16.95" customHeight="1">
      <c r="A43" s="1"/>
      <c r="B43" s="11"/>
      <c r="C43" s="12" t="s">
        <v>66</v>
      </c>
      <c r="D43" s="17" t="s">
        <v>67</v>
      </c>
      <c r="E43" s="17"/>
      <c r="F43" s="9">
        <f>F44</f>
        <v>2174773</v>
      </c>
      <c r="G43" s="9">
        <f>G44</f>
        <v>1217347.5599999998</v>
      </c>
      <c r="H43" s="10">
        <f t="shared" si="0"/>
        <v>55.975844835300052</v>
      </c>
      <c r="I43" s="10">
        <f t="shared" si="1"/>
        <v>0.27283462550956905</v>
      </c>
      <c r="J43" s="1"/>
    </row>
    <row r="44" spans="1:10" ht="16.95" customHeight="1">
      <c r="A44" s="1"/>
      <c r="B44" s="11"/>
      <c r="C44" s="1"/>
      <c r="D44" s="12" t="s">
        <v>68</v>
      </c>
      <c r="E44" s="13" t="s">
        <v>69</v>
      </c>
      <c r="F44" s="9">
        <v>2174773</v>
      </c>
      <c r="G44" s="9">
        <v>1217347.5599999998</v>
      </c>
      <c r="H44" s="10">
        <f t="shared" si="0"/>
        <v>55.975844835300052</v>
      </c>
      <c r="I44" s="10">
        <f t="shared" si="1"/>
        <v>0.27283462550956905</v>
      </c>
      <c r="J44" s="1"/>
    </row>
    <row r="45" spans="1:10" ht="16.95" customHeight="1">
      <c r="A45" s="1"/>
      <c r="B45" s="18" t="s">
        <v>70</v>
      </c>
      <c r="C45" s="18"/>
      <c r="D45" s="18"/>
      <c r="E45" s="18"/>
      <c r="F45" s="9">
        <f>F46</f>
        <v>1341662</v>
      </c>
      <c r="G45" s="9">
        <f>G46</f>
        <v>373629.05</v>
      </c>
      <c r="H45" s="10">
        <f t="shared" si="0"/>
        <v>27.848224813701215</v>
      </c>
      <c r="I45" s="10">
        <f t="shared" si="1"/>
        <v>8.3738568413646852E-2</v>
      </c>
      <c r="J45" s="1"/>
    </row>
    <row r="46" spans="1:10" ht="16.95" customHeight="1">
      <c r="A46" s="1"/>
      <c r="B46" s="11"/>
      <c r="C46" s="12" t="s">
        <v>66</v>
      </c>
      <c r="D46" s="17" t="s">
        <v>67</v>
      </c>
      <c r="E46" s="17"/>
      <c r="F46" s="9">
        <f>F47</f>
        <v>1341662</v>
      </c>
      <c r="G46" s="9">
        <f>G47</f>
        <v>373629.05</v>
      </c>
      <c r="H46" s="10">
        <f t="shared" si="0"/>
        <v>27.848224813701215</v>
      </c>
      <c r="I46" s="10">
        <f t="shared" si="1"/>
        <v>8.3738568413646852E-2</v>
      </c>
      <c r="J46" s="1"/>
    </row>
    <row r="47" spans="1:10" ht="16.95" customHeight="1">
      <c r="A47" s="1"/>
      <c r="B47" s="11"/>
      <c r="C47" s="1"/>
      <c r="D47" s="12" t="s">
        <v>71</v>
      </c>
      <c r="E47" s="13" t="s">
        <v>72</v>
      </c>
      <c r="F47" s="9">
        <v>1341662</v>
      </c>
      <c r="G47" s="9">
        <v>373629.05</v>
      </c>
      <c r="H47" s="10">
        <f t="shared" si="0"/>
        <v>27.848224813701215</v>
      </c>
      <c r="I47" s="10">
        <f t="shared" si="1"/>
        <v>8.3738568413646852E-2</v>
      </c>
      <c r="J47" s="1"/>
    </row>
    <row r="48" spans="1:10" ht="22.05" customHeight="1">
      <c r="A48" s="1"/>
      <c r="B48" s="15" t="s">
        <v>73</v>
      </c>
      <c r="C48" s="15"/>
      <c r="D48" s="15"/>
      <c r="E48" s="15"/>
      <c r="F48" s="7">
        <v>0</v>
      </c>
      <c r="G48" s="7">
        <v>0</v>
      </c>
      <c r="H48" s="8" t="e">
        <f t="shared" si="0"/>
        <v>#DIV/0!</v>
      </c>
      <c r="I48" s="8">
        <f t="shared" si="1"/>
        <v>0</v>
      </c>
      <c r="J48" s="1"/>
    </row>
    <row r="49" spans="1:10" ht="22.05" customHeight="1">
      <c r="A49" s="1"/>
      <c r="B49" s="15" t="s">
        <v>74</v>
      </c>
      <c r="C49" s="15"/>
      <c r="D49" s="15"/>
      <c r="E49" s="15"/>
      <c r="F49" s="7">
        <v>0</v>
      </c>
      <c r="G49" s="7">
        <v>0</v>
      </c>
      <c r="H49" s="8" t="e">
        <f t="shared" si="0"/>
        <v>#DIV/0!</v>
      </c>
      <c r="I49" s="8">
        <f t="shared" si="1"/>
        <v>0</v>
      </c>
      <c r="J49" s="1"/>
    </row>
    <row r="50" spans="1:10" ht="1.05" customHeight="1">
      <c r="A50" s="1"/>
      <c r="B50" s="16"/>
      <c r="C50" s="16"/>
      <c r="D50" s="16"/>
      <c r="E50" s="16"/>
      <c r="F50" s="16"/>
      <c r="G50" s="16"/>
      <c r="H50" s="16"/>
      <c r="I50" s="16"/>
      <c r="J50" s="1"/>
    </row>
    <row r="51" spans="1:10" ht="30" customHeight="1">
      <c r="A51" s="1"/>
      <c r="B51" s="1"/>
      <c r="C51" s="1"/>
      <c r="D51" s="1"/>
      <c r="E51" s="1"/>
      <c r="F51" s="14">
        <f>(SUM([2]RESPAR1!$P$1077:$AA$1077)+SUM('[2]Ing. Propios (Detalle)'!$P$570:$AA$570)-F12)</f>
        <v>-6580295.0899999142</v>
      </c>
      <c r="G51" s="14">
        <f>'[1]CONSOLIDADO A DICIEMBRE'!$U$102-G12</f>
        <v>-15286867.210000038</v>
      </c>
      <c r="H51" s="1"/>
      <c r="I51" s="1"/>
      <c r="J51" s="1"/>
    </row>
  </sheetData>
  <mergeCells count="26">
    <mergeCell ref="B49:E49"/>
    <mergeCell ref="B50:I50"/>
    <mergeCell ref="D33:E33"/>
    <mergeCell ref="B42:E42"/>
    <mergeCell ref="D43:E43"/>
    <mergeCell ref="B45:E45"/>
    <mergeCell ref="D46:E46"/>
    <mergeCell ref="B48:E48"/>
    <mergeCell ref="B12:E12"/>
    <mergeCell ref="B13:E13"/>
    <mergeCell ref="B14:E14"/>
    <mergeCell ref="D15:E15"/>
    <mergeCell ref="B23:E23"/>
    <mergeCell ref="D24:E24"/>
    <mergeCell ref="B9:E9"/>
    <mergeCell ref="F9:F11"/>
    <mergeCell ref="G9:G11"/>
    <mergeCell ref="H9:H11"/>
    <mergeCell ref="I9:I11"/>
    <mergeCell ref="D10:E10"/>
    <mergeCell ref="B2:I2"/>
    <mergeCell ref="B3:I3"/>
    <mergeCell ref="B4:I4"/>
    <mergeCell ref="B5:I5"/>
    <mergeCell ref="B6:I6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2025-03-15T05:51:20Z</dcterms:created>
  <dcterms:modified xsi:type="dcterms:W3CDTF">2026-02-09T01:28:25Z</dcterms:modified>
</cp:coreProperties>
</file>